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Et6nke7VgtuQMir1pb0GXF5n2PYykYYVy1BotO/EIbASDEXuDq+63Mp7HUVhQmrcKKeNfnmv+qJHpW0rzoq7kA==" workbookSaltValue="AAIAXp1zSY1RZdr/sa2Piw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B10" i="4" s="1"/>
  <c r="M6" i="5"/>
  <c r="AD8" i="4" s="1"/>
  <c r="L6" i="5"/>
  <c r="K6" i="5"/>
  <c r="J6" i="5"/>
  <c r="I6" i="5"/>
  <c r="B8" i="4" s="1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N86" i="4"/>
  <c r="M86" i="4"/>
  <c r="L86" i="4"/>
  <c r="K86" i="4"/>
  <c r="J86" i="4"/>
  <c r="I86" i="4"/>
  <c r="H86" i="4"/>
  <c r="G86" i="4"/>
  <c r="F86" i="4"/>
  <c r="E86" i="4"/>
  <c r="BB10" i="4"/>
  <c r="AT10" i="4"/>
  <c r="AL10" i="4"/>
  <c r="AD10" i="4"/>
  <c r="W10" i="4"/>
  <c r="P10" i="4"/>
  <c r="I10" i="4"/>
  <c r="BB8" i="4"/>
  <c r="AT8" i="4"/>
  <c r="AL8" i="4"/>
  <c r="W8" i="4"/>
  <c r="P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<sst xmlns="http://schemas.openxmlformats.org/spreadsheetml/2006/main" count="279" uniqueCount="123">
  <si>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</si>
  <si>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</si>
  <si>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</si>
  <si>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</si>
  <si>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</si>
  <si>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</si>
  <si>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</si>
  <si>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</si>
  <si>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</si>
  <si>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</si>
  <si>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</si>
  <si>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</si>
  <si>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</si>
  <si>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</si>
  <si>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</si>
  <si>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</si>
  <si>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</si>
  <si>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</si>
  <si>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</si>
  <si>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</si>
  <si>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</si>
  <si>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</si>
  <si>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</si>
  <si>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</si>
  <si>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</si>
  <si>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</si>
  <si>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</si>
  <si>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</si>
  <si>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</si>
  <si>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</si>
  <si>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</si>
  <si>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</si>
  <si>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</si>
  <si>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</si>
  <si>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</si>
  <si>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</si>
  <si>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</si>
  <si>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</si>
  <si>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</si>
  <si>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</si>
  <si>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</si>
  <si>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</si>
  <si>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※　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phoneticPr fontId="3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</si>
  <si>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</si>
  <si>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</si>
  <si>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</si>
  <si>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</si>
  <si>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</si>
  <si>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</si>
  <si>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</si>
  <si>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</si>
  <si>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</si>
  <si>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</si>
  <si>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</si>
  <si>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</si>
  <si>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</si>
  <si>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</si>
  <si>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</si>
  <si>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</si>
  <si>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</si>
  <si>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</si>
  <si>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</si>
  <si>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</si>
  <si>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</si>
  <si>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</si>
  <si>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</si>
  <si>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</si>
  <si>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</si>
  <si>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</si>
  <si>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</si>
  <si>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</si>
  <si>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</si>
  <si>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</si>
  <si>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</si>
  <si>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</si>
  <si>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</si>
  <si>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</si>
  <si>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</si>
  <si>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</si>
  <si>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</si>
  <si>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</si>
  <si>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</si>
  <si>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</si>
  <si>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</si>
  <si>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</si>
  <si>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</si>
  <si>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</si>
  <si>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</si>
  <si>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</si>
  <si>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</si>
  <si>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</si>
  <si>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</si>
  <si>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</si>
  <si>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</si>
  <si>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</si>
  <si>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</si>
  <si>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</si>
  <si>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</si>
  <si>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</si>
  <si>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</si>
  <si>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</si>
  <si>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</si>
  <si>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</si>
  <si>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</si>
  <si>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</si>
  <si>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</si>
  <si>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</si>
  <si>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</si>
  <si>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清水町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</si>
  <si>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</si>
  <si>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</si>
  <si>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</si>
  <si>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</si>
  <si>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</si>
  <si>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</si>
  <si>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</si>
  <si>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</si>
  <si>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</si>
  <si>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</si>
  <si>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</si>
  <si>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昭和57年度に建設事業開始のため、法定耐用年数を超えた管渠は存在しない。
　平成25年度から機能強化対策事業を導入し、施設の改築更新を順次進めている。</t>
    <rPh sb="1" eb="3">
      <t>ショウワ</t>
    </rPh>
    <rPh sb="5" eb="7">
      <t>ネンド</t>
    </rPh>
    <rPh sb="8" eb="10">
      <t>ケンセツ</t>
    </rPh>
    <rPh sb="10" eb="12">
      <t>ジギョウ</t>
    </rPh>
    <rPh sb="12" eb="14">
      <t>カイシ</t>
    </rPh>
    <rPh sb="18" eb="20">
      <t>ホウテイ</t>
    </rPh>
    <rPh sb="20" eb="22">
      <t>タイヨウ</t>
    </rPh>
    <rPh sb="22" eb="24">
      <t>ネンスウ</t>
    </rPh>
    <rPh sb="25" eb="26">
      <t>コ</t>
    </rPh>
    <rPh sb="28" eb="30">
      <t>カンキョ</t>
    </rPh>
    <rPh sb="31" eb="33">
      <t>ソンザイ</t>
    </rPh>
    <rPh sb="39" eb="41">
      <t>ヘイセイ</t>
    </rPh>
    <rPh sb="43" eb="45">
      <t>ネンド</t>
    </rPh>
    <rPh sb="47" eb="49">
      <t>キノウ</t>
    </rPh>
    <rPh sb="49" eb="51">
      <t>キョウカ</t>
    </rPh>
    <rPh sb="51" eb="53">
      <t>タイサク</t>
    </rPh>
    <rPh sb="53" eb="55">
      <t>ジギョウ</t>
    </rPh>
    <rPh sb="56" eb="58">
      <t>ドウニュウ</t>
    </rPh>
    <rPh sb="60" eb="62">
      <t>シセツ</t>
    </rPh>
    <rPh sb="63" eb="65">
      <t>カイチク</t>
    </rPh>
    <rPh sb="65" eb="67">
      <t>コウシン</t>
    </rPh>
    <rPh sb="68" eb="70">
      <t>ジュンジ</t>
    </rPh>
    <rPh sb="70" eb="71">
      <t>スス</t>
    </rPh>
    <phoneticPr fontId="4"/>
  </si>
  <si>
    <t>　平成27年度から法適用事業としたことにより、以前のデーターは表記されない。
　平成29年度より累積欠損金比率が発生したが、経常収支改善のため経営手法の検討や、中長期的視点に立った最小限の投資により経営の健全化を図る。</t>
    <rPh sb="1" eb="3">
      <t>ヘイセイ</t>
    </rPh>
    <rPh sb="23" eb="25">
      <t>イゼン</t>
    </rPh>
    <rPh sb="31" eb="33">
      <t>ヒョウキ</t>
    </rPh>
    <rPh sb="40" eb="42">
      <t>ヘイセイ</t>
    </rPh>
    <rPh sb="44" eb="46">
      <t>ネンド</t>
    </rPh>
    <rPh sb="48" eb="50">
      <t>ルイセキ</t>
    </rPh>
    <rPh sb="50" eb="52">
      <t>ケッソン</t>
    </rPh>
    <rPh sb="52" eb="53">
      <t>キン</t>
    </rPh>
    <rPh sb="53" eb="55">
      <t>ヒリツ</t>
    </rPh>
    <rPh sb="56" eb="58">
      <t>ハッセイ</t>
    </rPh>
    <rPh sb="64" eb="66">
      <t>シュウシ</t>
    </rPh>
    <rPh sb="66" eb="68">
      <t>カイゼン</t>
    </rPh>
    <rPh sb="71" eb="73">
      <t>ケイエイ</t>
    </rPh>
    <rPh sb="73" eb="75">
      <t>シュホウ</t>
    </rPh>
    <rPh sb="76" eb="78">
      <t>ケントウ</t>
    </rPh>
    <rPh sb="80" eb="81">
      <t>チュウ</t>
    </rPh>
    <rPh sb="81" eb="84">
      <t>チョウキテキ</t>
    </rPh>
    <rPh sb="84" eb="86">
      <t>シテン</t>
    </rPh>
    <rPh sb="87" eb="88">
      <t>タ</t>
    </rPh>
    <rPh sb="90" eb="93">
      <t>サイショウゲン</t>
    </rPh>
    <rPh sb="94" eb="96">
      <t>トウシ</t>
    </rPh>
    <rPh sb="99" eb="101">
      <t>ケイエイ</t>
    </rPh>
    <rPh sb="102" eb="105">
      <t>ケンゼンカ</t>
    </rPh>
    <rPh sb="106" eb="107">
      <t>ハカ</t>
    </rPh>
    <phoneticPr fontId="4"/>
  </si>
  <si>
    <t>　経常収支比率は、一般会計からの繰入金に頼る部分が大きいが100％を下回っており、経営改善を図る必要がある。
　流動比率は法適用３年目であり、現金が増加傾向であり、類似団体平均値と比較しても良い状況である。
　企業債償還額は横ばい傾向であり、企業債残高対事業規模比率・経費回収率は、類似団体平均値と比較すると良い状況である。
　水洗化率は高いものの処理区域以内人口の減少により、施設利用率は低い状況である。</t>
    <rPh sb="34" eb="36">
      <t>シタマワ</t>
    </rPh>
    <rPh sb="65" eb="67">
      <t>ネンメ</t>
    </rPh>
    <rPh sb="71" eb="73">
      <t>ゲンキン</t>
    </rPh>
    <rPh sb="74" eb="76">
      <t>ゾウカ</t>
    </rPh>
    <rPh sb="76" eb="78">
      <t>ケイコウ</t>
    </rPh>
    <rPh sb="82" eb="84">
      <t>ルイジ</t>
    </rPh>
    <rPh sb="84" eb="86">
      <t>ダンタイ</t>
    </rPh>
    <rPh sb="86" eb="88">
      <t>ヘイキン</t>
    </rPh>
    <rPh sb="88" eb="89">
      <t>チ</t>
    </rPh>
    <rPh sb="97" eb="99">
      <t>ジョウキョウ</t>
    </rPh>
    <rPh sb="112" eb="113">
      <t>ヨコ</t>
    </rPh>
    <rPh sb="115" eb="117">
      <t>ケイコウ</t>
    </rPh>
    <rPh sb="127" eb="129">
      <t>ジギョウ</t>
    </rPh>
    <rPh sb="129" eb="131">
      <t>キボ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</si>
</sst>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D0-4EB1-9778-DDF75A7A2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355328"/>
        <c:axId val="126369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2.0499999999999998</c:v>
                </c:pt>
                <c:pt idx="4">
                  <c:v>0.01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D0-4EB1-9778-DDF75A7A2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55328"/>
        <c:axId val="126369792"/>
      </c:lineChart>
      <c:dateAx>
        <c:axId val="126355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6369792"/>
        <c:crosses val="autoZero"/>
        <c:auto val="1"/>
        <c:lblOffset val="100"/>
        <c:baseTimeUnit val="years"/>
      </c:dateAx>
      <c:valAx>
        <c:axId val="126369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6355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60</c:v>
                </c:pt>
                <c:pt idx="3">
                  <c:v>58.67</c:v>
                </c:pt>
                <c:pt idx="4">
                  <c:v>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2A-49D5-924D-13FA687D2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481920"/>
        <c:axId val="148492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52.31</c:v>
                </c:pt>
                <c:pt idx="3">
                  <c:v>60.65</c:v>
                </c:pt>
                <c:pt idx="4">
                  <c:v>51.75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32A-49D5-924D-13FA687D2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481920"/>
        <c:axId val="148492288"/>
      </c:lineChart>
      <c:dateAx>
        <c:axId val="148481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8492288"/>
        <c:crosses val="autoZero"/>
        <c:auto val="1"/>
        <c:lblOffset val="100"/>
        <c:baseTimeUnit val="years"/>
      </c:dateAx>
      <c:valAx>
        <c:axId val="148492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84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97.46</c:v>
                </c:pt>
                <c:pt idx="3">
                  <c:v>97.68</c:v>
                </c:pt>
                <c:pt idx="4">
                  <c:v>97.71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24-4249-B0B9-6164D85E3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588800"/>
        <c:axId val="148599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84.32</c:v>
                </c:pt>
                <c:pt idx="3">
                  <c:v>84.58</c:v>
                </c:pt>
                <c:pt idx="4">
                  <c:v>84.84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24-4249-B0B9-6164D85E3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588800"/>
        <c:axId val="148599168"/>
      </c:lineChart>
      <c:dateAx>
        <c:axId val="148588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8599168"/>
        <c:crosses val="autoZero"/>
        <c:auto val="1"/>
        <c:lblOffset val="100"/>
        <c:baseTimeUnit val="years"/>
      </c:dateAx>
      <c:valAx>
        <c:axId val="148599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8588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104.24</c:v>
                </c:pt>
                <c:pt idx="3">
                  <c:v>97.7</c:v>
                </c:pt>
                <c:pt idx="4">
                  <c:v>92.61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FB0-4E87-8A5D-42122EF43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396672"/>
        <c:axId val="126407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99.64</c:v>
                </c:pt>
                <c:pt idx="3">
                  <c:v>99.66</c:v>
                </c:pt>
                <c:pt idx="4">
                  <c:v>100.95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FB0-4E87-8A5D-42122EF43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96672"/>
        <c:axId val="126407040"/>
      </c:lineChart>
      <c:dateAx>
        <c:axId val="126396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6407040"/>
        <c:crosses val="autoZero"/>
        <c:auto val="1"/>
        <c:lblOffset val="100"/>
        <c:baseTimeUnit val="years"/>
      </c:dateAx>
      <c:valAx>
        <c:axId val="126407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6396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4.4000000000000004</c:v>
                </c:pt>
                <c:pt idx="3">
                  <c:v>8.57</c:v>
                </c:pt>
                <c:pt idx="4">
                  <c:v>12.74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A5-49F3-8EEE-8AD2394FA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73664"/>
        <c:axId val="147088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22.41</c:v>
                </c:pt>
                <c:pt idx="3">
                  <c:v>22.9</c:v>
                </c:pt>
                <c:pt idx="4">
                  <c:v>24.87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7A5-49F3-8EEE-8AD2394FA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73664"/>
        <c:axId val="147088128"/>
      </c:lineChart>
      <c:dateAx>
        <c:axId val="147073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7088128"/>
        <c:crosses val="autoZero"/>
        <c:auto val="1"/>
        <c:lblOffset val="100"/>
        <c:baseTimeUnit val="years"/>
      </c:dateAx>
      <c:valAx>
        <c:axId val="147088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707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05-4698-BB8E-75A92F191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123200"/>
        <c:axId val="147125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05-4698-BB8E-75A92F191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123200"/>
        <c:axId val="147125376"/>
      </c:lineChart>
      <c:dateAx>
        <c:axId val="147123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7125376"/>
        <c:crosses val="autoZero"/>
        <c:auto val="1"/>
        <c:lblOffset val="100"/>
        <c:baseTimeUnit val="years"/>
      </c:dateAx>
      <c:valAx>
        <c:axId val="147125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7123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>
                  <c:v>19.25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44-41B6-9201-EABE80369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179392"/>
        <c:axId val="147181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214.61</c:v>
                </c:pt>
                <c:pt idx="3">
                  <c:v>225.39</c:v>
                </c:pt>
                <c:pt idx="4">
                  <c:v>224.04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44-41B6-9201-EABE80369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179392"/>
        <c:axId val="147181568"/>
      </c:lineChart>
      <c:dateAx>
        <c:axId val="147179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7181568"/>
        <c:crosses val="autoZero"/>
        <c:auto val="1"/>
        <c:lblOffset val="100"/>
        <c:baseTimeUnit val="years"/>
      </c:dateAx>
      <c:valAx>
        <c:axId val="147181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7179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84.4</c:v>
                </c:pt>
                <c:pt idx="3">
                  <c:v>110.49</c:v>
                </c:pt>
                <c:pt idx="4">
                  <c:v>144.12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5E-4818-94AF-660AE4F07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04352"/>
        <c:axId val="147210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29.45</c:v>
                </c:pt>
                <c:pt idx="3">
                  <c:v>31.84</c:v>
                </c:pt>
                <c:pt idx="4">
                  <c:v>29.91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E5E-4818-94AF-660AE4F07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204352"/>
        <c:axId val="147210624"/>
      </c:lineChart>
      <c:dateAx>
        <c:axId val="147204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7210624"/>
        <c:crosses val="autoZero"/>
        <c:auto val="1"/>
        <c:lblOffset val="100"/>
        <c:baseTimeUnit val="years"/>
      </c:dateAx>
      <c:valAx>
        <c:axId val="147210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7204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358.75</c:v>
                </c:pt>
                <c:pt idx="3">
                  <c:v>361.77</c:v>
                </c:pt>
                <c:pt idx="4">
                  <c:v>351.91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F4-40A4-8CB0-84E346FC5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45696"/>
        <c:axId val="147247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1081.8</c:v>
                </c:pt>
                <c:pt idx="3">
                  <c:v>974.93</c:v>
                </c:pt>
                <c:pt idx="4">
                  <c:v>855.8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2F4-40A4-8CB0-84E346FC5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245696"/>
        <c:axId val="147247872"/>
      </c:lineChart>
      <c:dateAx>
        <c:axId val="147245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7247872"/>
        <c:crosses val="autoZero"/>
        <c:auto val="1"/>
        <c:lblOffset val="100"/>
        <c:baseTimeUnit val="years"/>
      </c:dateAx>
      <c:valAx>
        <c:axId val="147247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7245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70.12</c:v>
                </c:pt>
                <c:pt idx="3">
                  <c:v>75.150000000000006</c:v>
                </c:pt>
                <c:pt idx="4">
                  <c:v>66.22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B2-4BA7-9CC4-195FB2CAE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407808"/>
        <c:axId val="148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52.19</c:v>
                </c:pt>
                <c:pt idx="3">
                  <c:v>55.32</c:v>
                </c:pt>
                <c:pt idx="4">
                  <c:v>59.8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B2-4BA7-9CC4-195FB2CAE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407808"/>
        <c:axId val="148409728"/>
      </c:lineChart>
      <c:dateAx>
        <c:axId val="148407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8409728"/>
        <c:crosses val="autoZero"/>
        <c:auto val="1"/>
        <c:lblOffset val="100"/>
        <c:baseTimeUnit val="years"/>
      </c:dateAx>
      <c:valAx>
        <c:axId val="148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8407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258.37</c:v>
                </c:pt>
                <c:pt idx="3">
                  <c:v>241.5</c:v>
                </c:pt>
                <c:pt idx="4">
                  <c:v>274.89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2D-4658-8E23-740D51977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449152"/>
        <c:axId val="148459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296.14</c:v>
                </c:pt>
                <c:pt idx="3">
                  <c:v>283.17</c:v>
                </c:pt>
                <c:pt idx="4">
                  <c:v>263.76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2D-4658-8E23-740D51977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449152"/>
        <c:axId val="148459520"/>
      </c:lineChart>
      <c:dateAx>
        <c:axId val="148449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8459520"/>
        <c:crosses val="autoZero"/>
        <c:auto val="1"/>
        <c:lblOffset val="100"/>
        <c:baseTimeUnit val="years"/>
      </c:dateAx>
      <c:valAx>
        <c:axId val="148459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8449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【814.89】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【255.52】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P1" zoomScaleNormal="100" workbookViewId="0">
      <selection activeCell="CA16" sqref="CA1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北海道　清水町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3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農業集落排水</v>
      </c>
      <c r="Q8" s="72"/>
      <c r="R8" s="72"/>
      <c r="S8" s="72"/>
      <c r="T8" s="72"/>
      <c r="U8" s="72"/>
      <c r="V8" s="72"/>
      <c r="W8" s="72" t="str">
        <f>データ!L6</f>
        <v>F2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7">
        <f>データ!S6</f>
        <v>9597</v>
      </c>
      <c r="AM8" s="67"/>
      <c r="AN8" s="67"/>
      <c r="AO8" s="67"/>
      <c r="AP8" s="67"/>
      <c r="AQ8" s="67"/>
      <c r="AR8" s="67"/>
      <c r="AS8" s="67"/>
      <c r="AT8" s="66">
        <f>データ!T6</f>
        <v>402.25</v>
      </c>
      <c r="AU8" s="66"/>
      <c r="AV8" s="66"/>
      <c r="AW8" s="66"/>
      <c r="AX8" s="66"/>
      <c r="AY8" s="66"/>
      <c r="AZ8" s="66"/>
      <c r="BA8" s="66"/>
      <c r="BB8" s="66">
        <f>データ!U6</f>
        <v>23.86</v>
      </c>
      <c r="BC8" s="66"/>
      <c r="BD8" s="66"/>
      <c r="BE8" s="66"/>
      <c r="BF8" s="66"/>
      <c r="BG8" s="66"/>
      <c r="BH8" s="66"/>
      <c r="BI8" s="66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3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3"/>
      <c r="BK9" s="3"/>
      <c r="BL9" s="64" t="s">
        <v>20</v>
      </c>
      <c r="BM9" s="65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>
        <f>データ!O6</f>
        <v>78.19</v>
      </c>
      <c r="J10" s="66"/>
      <c r="K10" s="66"/>
      <c r="L10" s="66"/>
      <c r="M10" s="66"/>
      <c r="N10" s="66"/>
      <c r="O10" s="66"/>
      <c r="P10" s="66">
        <f>データ!P6</f>
        <v>17.86</v>
      </c>
      <c r="Q10" s="66"/>
      <c r="R10" s="66"/>
      <c r="S10" s="66"/>
      <c r="T10" s="66"/>
      <c r="U10" s="66"/>
      <c r="V10" s="66"/>
      <c r="W10" s="66">
        <f>データ!Q6</f>
        <v>77.459999999999994</v>
      </c>
      <c r="X10" s="66"/>
      <c r="Y10" s="66"/>
      <c r="Z10" s="66"/>
      <c r="AA10" s="66"/>
      <c r="AB10" s="66"/>
      <c r="AC10" s="66"/>
      <c r="AD10" s="67">
        <f>データ!R6</f>
        <v>3800</v>
      </c>
      <c r="AE10" s="67"/>
      <c r="AF10" s="67"/>
      <c r="AG10" s="67"/>
      <c r="AH10" s="67"/>
      <c r="AI10" s="67"/>
      <c r="AJ10" s="67"/>
      <c r="AK10" s="2"/>
      <c r="AL10" s="67">
        <f>データ!V6</f>
        <v>1702</v>
      </c>
      <c r="AM10" s="67"/>
      <c r="AN10" s="67"/>
      <c r="AO10" s="67"/>
      <c r="AP10" s="67"/>
      <c r="AQ10" s="67"/>
      <c r="AR10" s="67"/>
      <c r="AS10" s="67"/>
      <c r="AT10" s="66">
        <f>データ!W6</f>
        <v>0.84</v>
      </c>
      <c r="AU10" s="66"/>
      <c r="AV10" s="66"/>
      <c r="AW10" s="66"/>
      <c r="AX10" s="66"/>
      <c r="AY10" s="66"/>
      <c r="AZ10" s="66"/>
      <c r="BA10" s="66"/>
      <c r="BB10" s="66">
        <f>データ!X6</f>
        <v>2026.19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22</v>
      </c>
      <c r="BM10" s="6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 x14ac:dyDescent="0.15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 x14ac:dyDescent="0.15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8" t="s">
        <v>122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 x14ac:dyDescent="0.15">
      <c r="A34" s="2"/>
      <c r="B34" s="16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19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19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19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8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 x14ac:dyDescent="0.15">
      <c r="A35" s="2"/>
      <c r="B35" s="16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19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19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19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8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8" t="s">
        <v>120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 x14ac:dyDescent="0.15">
      <c r="A56" s="2"/>
      <c r="B56" s="16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19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19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19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8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 x14ac:dyDescent="0.15">
      <c r="A57" s="2"/>
      <c r="B57" s="16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19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19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19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8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 x14ac:dyDescent="0.15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 x14ac:dyDescent="0.15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8" t="s">
        <v>121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 x14ac:dyDescent="0.15">
      <c r="A79" s="2"/>
      <c r="B79" s="16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19"/>
      <c r="V79" s="19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19"/>
      <c r="AP79" s="19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7"/>
      <c r="BJ79" s="18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 x14ac:dyDescent="0.15">
      <c r="A80" s="2"/>
      <c r="B80" s="16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19"/>
      <c r="V80" s="19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19"/>
      <c r="AP80" s="19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7"/>
      <c r="BJ80" s="18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15">
      <c r="C83" s="2" t="s">
        <v>41</v>
      </c>
    </row>
    <row r="84" spans="1:78" x14ac:dyDescent="0.15">
      <c r="C84" s="25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>【100.96】</v>
      </c>
      <c r="F86" s="26" t="str">
        <f>データ!AT6</f>
        <v>【198.51】</v>
      </c>
      <c r="G86" s="26" t="str">
        <f>データ!BE6</f>
        <v>【32.86】</v>
      </c>
      <c r="H86" s="26" t="str">
        <f>データ!BP6</f>
        <v>【814.89】</v>
      </c>
      <c r="I86" s="26" t="str">
        <f>データ!CA6</f>
        <v>【60.64】</v>
      </c>
      <c r="J86" s="26" t="str">
        <f>データ!CL6</f>
        <v>【255.52】</v>
      </c>
      <c r="K86" s="26" t="str">
        <f>データ!CW6</f>
        <v>【52.49】</v>
      </c>
      <c r="L86" s="26" t="str">
        <f>データ!DH6</f>
        <v>【85.49】</v>
      </c>
      <c r="M86" s="26" t="str">
        <f>データ!DS6</f>
        <v>【24.07】</v>
      </c>
      <c r="N86" s="26" t="str">
        <f>データ!ED6</f>
        <v>【0.00】</v>
      </c>
      <c r="O86" s="26" t="str">
        <f>データ!EO6</f>
        <v>【0.11】</v>
      </c>
    </row>
  </sheetData>
  <sheetProtection algorithmName="SHA-512" hashValue="06vjLZ1oU4mDLfpsr5Kv1MzcZ5Jfvv+pB35M4CrtTdf6PRN46v1YA3qxAgS8iwF35PkdLQh7mS1MHHp54kAmaw==" saltValue="MdiVgq1OKA2ifhZkDbmImw==" spinCount="100000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55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56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57</v>
      </c>
      <c r="B3" s="29" t="s">
        <v>58</v>
      </c>
      <c r="C3" s="29" t="s">
        <v>59</v>
      </c>
      <c r="D3" s="29" t="s">
        <v>60</v>
      </c>
      <c r="E3" s="29" t="s">
        <v>61</v>
      </c>
      <c r="F3" s="29" t="s">
        <v>62</v>
      </c>
      <c r="G3" s="29" t="s">
        <v>63</v>
      </c>
      <c r="H3" s="77" t="s">
        <v>64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 x14ac:dyDescent="0.15">
      <c r="A4" s="28" t="s">
        <v>67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69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 x14ac:dyDescent="0.15">
      <c r="A5" s="28" t="s">
        <v>79</v>
      </c>
      <c r="B5" s="31"/>
      <c r="C5" s="31"/>
      <c r="D5" s="31"/>
      <c r="E5" s="31"/>
      <c r="F5" s="31"/>
      <c r="G5" s="31"/>
      <c r="H5" s="32" t="s">
        <v>80</v>
      </c>
      <c r="I5" s="32" t="s">
        <v>81</v>
      </c>
      <c r="J5" s="32" t="s">
        <v>82</v>
      </c>
      <c r="K5" s="32" t="s">
        <v>83</v>
      </c>
      <c r="L5" s="32" t="s">
        <v>84</v>
      </c>
      <c r="M5" s="32" t="s">
        <v>5</v>
      </c>
      <c r="N5" s="32" t="s">
        <v>85</v>
      </c>
      <c r="O5" s="32" t="s">
        <v>86</v>
      </c>
      <c r="P5" s="32" t="s">
        <v>87</v>
      </c>
      <c r="Q5" s="32" t="s">
        <v>88</v>
      </c>
      <c r="R5" s="32" t="s">
        <v>89</v>
      </c>
      <c r="S5" s="32" t="s">
        <v>90</v>
      </c>
      <c r="T5" s="32" t="s">
        <v>91</v>
      </c>
      <c r="U5" s="32" t="s">
        <v>92</v>
      </c>
      <c r="V5" s="32" t="s">
        <v>93</v>
      </c>
      <c r="W5" s="32" t="s">
        <v>94</v>
      </c>
      <c r="X5" s="32" t="s">
        <v>95</v>
      </c>
      <c r="Y5" s="32" t="s">
        <v>96</v>
      </c>
      <c r="Z5" s="32" t="s">
        <v>97</v>
      </c>
      <c r="AA5" s="32" t="s">
        <v>98</v>
      </c>
      <c r="AB5" s="32" t="s">
        <v>99</v>
      </c>
      <c r="AC5" s="32" t="s">
        <v>100</v>
      </c>
      <c r="AD5" s="32" t="s">
        <v>101</v>
      </c>
      <c r="AE5" s="32" t="s">
        <v>102</v>
      </c>
      <c r="AF5" s="32" t="s">
        <v>103</v>
      </c>
      <c r="AG5" s="32" t="s">
        <v>104</v>
      </c>
      <c r="AH5" s="32" t="s">
        <v>105</v>
      </c>
      <c r="AI5" s="32" t="s">
        <v>43</v>
      </c>
      <c r="AJ5" s="32" t="s">
        <v>96</v>
      </c>
      <c r="AK5" s="32" t="s">
        <v>97</v>
      </c>
      <c r="AL5" s="32" t="s">
        <v>98</v>
      </c>
      <c r="AM5" s="32" t="s">
        <v>99</v>
      </c>
      <c r="AN5" s="32" t="s">
        <v>100</v>
      </c>
      <c r="AO5" s="32" t="s">
        <v>101</v>
      </c>
      <c r="AP5" s="32" t="s">
        <v>102</v>
      </c>
      <c r="AQ5" s="32" t="s">
        <v>103</v>
      </c>
      <c r="AR5" s="32" t="s">
        <v>104</v>
      </c>
      <c r="AS5" s="32" t="s">
        <v>105</v>
      </c>
      <c r="AT5" s="32" t="s">
        <v>106</v>
      </c>
      <c r="AU5" s="32" t="s">
        <v>96</v>
      </c>
      <c r="AV5" s="32" t="s">
        <v>97</v>
      </c>
      <c r="AW5" s="32" t="s">
        <v>98</v>
      </c>
      <c r="AX5" s="32" t="s">
        <v>99</v>
      </c>
      <c r="AY5" s="32" t="s">
        <v>100</v>
      </c>
      <c r="AZ5" s="32" t="s">
        <v>101</v>
      </c>
      <c r="BA5" s="32" t="s">
        <v>102</v>
      </c>
      <c r="BB5" s="32" t="s">
        <v>103</v>
      </c>
      <c r="BC5" s="32" t="s">
        <v>104</v>
      </c>
      <c r="BD5" s="32" t="s">
        <v>105</v>
      </c>
      <c r="BE5" s="32" t="s">
        <v>106</v>
      </c>
      <c r="BF5" s="32" t="s">
        <v>96</v>
      </c>
      <c r="BG5" s="32" t="s">
        <v>97</v>
      </c>
      <c r="BH5" s="32" t="s">
        <v>98</v>
      </c>
      <c r="BI5" s="32" t="s">
        <v>99</v>
      </c>
      <c r="BJ5" s="32" t="s">
        <v>100</v>
      </c>
      <c r="BK5" s="32" t="s">
        <v>101</v>
      </c>
      <c r="BL5" s="32" t="s">
        <v>102</v>
      </c>
      <c r="BM5" s="32" t="s">
        <v>103</v>
      </c>
      <c r="BN5" s="32" t="s">
        <v>104</v>
      </c>
      <c r="BO5" s="32" t="s">
        <v>105</v>
      </c>
      <c r="BP5" s="32" t="s">
        <v>106</v>
      </c>
      <c r="BQ5" s="32" t="s">
        <v>96</v>
      </c>
      <c r="BR5" s="32" t="s">
        <v>97</v>
      </c>
      <c r="BS5" s="32" t="s">
        <v>98</v>
      </c>
      <c r="BT5" s="32" t="s">
        <v>99</v>
      </c>
      <c r="BU5" s="32" t="s">
        <v>100</v>
      </c>
      <c r="BV5" s="32" t="s">
        <v>101</v>
      </c>
      <c r="BW5" s="32" t="s">
        <v>102</v>
      </c>
      <c r="BX5" s="32" t="s">
        <v>103</v>
      </c>
      <c r="BY5" s="32" t="s">
        <v>104</v>
      </c>
      <c r="BZ5" s="32" t="s">
        <v>105</v>
      </c>
      <c r="CA5" s="32" t="s">
        <v>106</v>
      </c>
      <c r="CB5" s="32" t="s">
        <v>96</v>
      </c>
      <c r="CC5" s="32" t="s">
        <v>97</v>
      </c>
      <c r="CD5" s="32" t="s">
        <v>98</v>
      </c>
      <c r="CE5" s="32" t="s">
        <v>99</v>
      </c>
      <c r="CF5" s="32" t="s">
        <v>100</v>
      </c>
      <c r="CG5" s="32" t="s">
        <v>101</v>
      </c>
      <c r="CH5" s="32" t="s">
        <v>102</v>
      </c>
      <c r="CI5" s="32" t="s">
        <v>103</v>
      </c>
      <c r="CJ5" s="32" t="s">
        <v>104</v>
      </c>
      <c r="CK5" s="32" t="s">
        <v>105</v>
      </c>
      <c r="CL5" s="32" t="s">
        <v>106</v>
      </c>
      <c r="CM5" s="32" t="s">
        <v>96</v>
      </c>
      <c r="CN5" s="32" t="s">
        <v>97</v>
      </c>
      <c r="CO5" s="32" t="s">
        <v>98</v>
      </c>
      <c r="CP5" s="32" t="s">
        <v>99</v>
      </c>
      <c r="CQ5" s="32" t="s">
        <v>100</v>
      </c>
      <c r="CR5" s="32" t="s">
        <v>101</v>
      </c>
      <c r="CS5" s="32" t="s">
        <v>102</v>
      </c>
      <c r="CT5" s="32" t="s">
        <v>103</v>
      </c>
      <c r="CU5" s="32" t="s">
        <v>104</v>
      </c>
      <c r="CV5" s="32" t="s">
        <v>105</v>
      </c>
      <c r="CW5" s="32" t="s">
        <v>106</v>
      </c>
      <c r="CX5" s="32" t="s">
        <v>96</v>
      </c>
      <c r="CY5" s="32" t="s">
        <v>97</v>
      </c>
      <c r="CZ5" s="32" t="s">
        <v>98</v>
      </c>
      <c r="DA5" s="32" t="s">
        <v>99</v>
      </c>
      <c r="DB5" s="32" t="s">
        <v>100</v>
      </c>
      <c r="DC5" s="32" t="s">
        <v>101</v>
      </c>
      <c r="DD5" s="32" t="s">
        <v>102</v>
      </c>
      <c r="DE5" s="32" t="s">
        <v>103</v>
      </c>
      <c r="DF5" s="32" t="s">
        <v>104</v>
      </c>
      <c r="DG5" s="32" t="s">
        <v>105</v>
      </c>
      <c r="DH5" s="32" t="s">
        <v>106</v>
      </c>
      <c r="DI5" s="32" t="s">
        <v>96</v>
      </c>
      <c r="DJ5" s="32" t="s">
        <v>97</v>
      </c>
      <c r="DK5" s="32" t="s">
        <v>98</v>
      </c>
      <c r="DL5" s="32" t="s">
        <v>99</v>
      </c>
      <c r="DM5" s="32" t="s">
        <v>100</v>
      </c>
      <c r="DN5" s="32" t="s">
        <v>101</v>
      </c>
      <c r="DO5" s="32" t="s">
        <v>102</v>
      </c>
      <c r="DP5" s="32" t="s">
        <v>103</v>
      </c>
      <c r="DQ5" s="32" t="s">
        <v>104</v>
      </c>
      <c r="DR5" s="32" t="s">
        <v>105</v>
      </c>
      <c r="DS5" s="32" t="s">
        <v>106</v>
      </c>
      <c r="DT5" s="32" t="s">
        <v>96</v>
      </c>
      <c r="DU5" s="32" t="s">
        <v>97</v>
      </c>
      <c r="DV5" s="32" t="s">
        <v>98</v>
      </c>
      <c r="DW5" s="32" t="s">
        <v>99</v>
      </c>
      <c r="DX5" s="32" t="s">
        <v>100</v>
      </c>
      <c r="DY5" s="32" t="s">
        <v>101</v>
      </c>
      <c r="DZ5" s="32" t="s">
        <v>102</v>
      </c>
      <c r="EA5" s="32" t="s">
        <v>103</v>
      </c>
      <c r="EB5" s="32" t="s">
        <v>104</v>
      </c>
      <c r="EC5" s="32" t="s">
        <v>105</v>
      </c>
      <c r="ED5" s="32" t="s">
        <v>106</v>
      </c>
      <c r="EE5" s="32" t="s">
        <v>96</v>
      </c>
      <c r="EF5" s="32" t="s">
        <v>97</v>
      </c>
      <c r="EG5" s="32" t="s">
        <v>98</v>
      </c>
      <c r="EH5" s="32" t="s">
        <v>99</v>
      </c>
      <c r="EI5" s="32" t="s">
        <v>100</v>
      </c>
      <c r="EJ5" s="32" t="s">
        <v>101</v>
      </c>
      <c r="EK5" s="32" t="s">
        <v>102</v>
      </c>
      <c r="EL5" s="32" t="s">
        <v>103</v>
      </c>
      <c r="EM5" s="32" t="s">
        <v>104</v>
      </c>
      <c r="EN5" s="32" t="s">
        <v>105</v>
      </c>
      <c r="EO5" s="32" t="s">
        <v>106</v>
      </c>
    </row>
    <row r="6" spans="1:148" s="36" customFormat="1" x14ac:dyDescent="0.15">
      <c r="A6" s="28" t="s">
        <v>107</v>
      </c>
      <c r="B6" s="33">
        <f>B7</f>
        <v>2017</v>
      </c>
      <c r="C6" s="33">
        <f t="shared" ref="C6:X6" si="3">C7</f>
        <v>16365</v>
      </c>
      <c r="D6" s="33">
        <f t="shared" si="3"/>
        <v>46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北海道　清水町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>
        <f t="shared" si="3"/>
        <v>78.19</v>
      </c>
      <c r="P6" s="34">
        <f t="shared" si="3"/>
        <v>17.86</v>
      </c>
      <c r="Q6" s="34">
        <f t="shared" si="3"/>
        <v>77.459999999999994</v>
      </c>
      <c r="R6" s="34">
        <f t="shared" si="3"/>
        <v>3800</v>
      </c>
      <c r="S6" s="34">
        <f t="shared" si="3"/>
        <v>9597</v>
      </c>
      <c r="T6" s="34">
        <f t="shared" si="3"/>
        <v>402.25</v>
      </c>
      <c r="U6" s="34">
        <f t="shared" si="3"/>
        <v>23.86</v>
      </c>
      <c r="V6" s="34">
        <f t="shared" si="3"/>
        <v>1702</v>
      </c>
      <c r="W6" s="34">
        <f t="shared" si="3"/>
        <v>0.84</v>
      </c>
      <c r="X6" s="34">
        <f t="shared" si="3"/>
        <v>2026.19</v>
      </c>
      <c r="Y6" s="35" t="str">
        <f>IF(Y7="",NA(),Y7)</f>
        <v>-</v>
      </c>
      <c r="Z6" s="35" t="str">
        <f t="shared" ref="Z6:AH6" si="4">IF(Z7="",NA(),Z7)</f>
        <v>-</v>
      </c>
      <c r="AA6" s="35">
        <f t="shared" si="4"/>
        <v>104.24</v>
      </c>
      <c r="AB6" s="35">
        <f t="shared" si="4"/>
        <v>97.7</v>
      </c>
      <c r="AC6" s="35">
        <f t="shared" si="4"/>
        <v>92.61</v>
      </c>
      <c r="AD6" s="35" t="str">
        <f t="shared" si="4"/>
        <v>-</v>
      </c>
      <c r="AE6" s="35" t="str">
        <f t="shared" si="4"/>
        <v>-</v>
      </c>
      <c r="AF6" s="35">
        <f t="shared" si="4"/>
        <v>99.64</v>
      </c>
      <c r="AG6" s="35">
        <f t="shared" si="4"/>
        <v>99.66</v>
      </c>
      <c r="AH6" s="35">
        <f t="shared" si="4"/>
        <v>100.95</v>
      </c>
      <c r="AI6" s="34" t="str">
        <f>IF(AI7="","",IF(AI7="-","【-】","【"&amp;SUBSTITUTE(TEXT(AI7,"#,##0.00"),"-","△")&amp;"】"))</f>
        <v>【100.96】</v>
      </c>
      <c r="AJ6" s="35" t="str">
        <f>IF(AJ7="",NA(),AJ7)</f>
        <v>-</v>
      </c>
      <c r="AK6" s="35" t="str">
        <f t="shared" ref="AK6:AS6" si="5">IF(AK7="",NA(),AK7)</f>
        <v>-</v>
      </c>
      <c r="AL6" s="34">
        <f t="shared" si="5"/>
        <v>0</v>
      </c>
      <c r="AM6" s="34">
        <f t="shared" si="5"/>
        <v>0</v>
      </c>
      <c r="AN6" s="35">
        <f t="shared" si="5"/>
        <v>19.25</v>
      </c>
      <c r="AO6" s="35" t="str">
        <f t="shared" si="5"/>
        <v>-</v>
      </c>
      <c r="AP6" s="35" t="str">
        <f t="shared" si="5"/>
        <v>-</v>
      </c>
      <c r="AQ6" s="35">
        <f t="shared" si="5"/>
        <v>214.61</v>
      </c>
      <c r="AR6" s="35">
        <f t="shared" si="5"/>
        <v>225.39</v>
      </c>
      <c r="AS6" s="35">
        <f t="shared" si="5"/>
        <v>224.04</v>
      </c>
      <c r="AT6" s="34" t="str">
        <f>IF(AT7="","",IF(AT7="-","【-】","【"&amp;SUBSTITUTE(TEXT(AT7,"#,##0.00"),"-","△")&amp;"】"))</f>
        <v>【198.51】</v>
      </c>
      <c r="AU6" s="35" t="str">
        <f>IF(AU7="",NA(),AU7)</f>
        <v>-</v>
      </c>
      <c r="AV6" s="35" t="str">
        <f t="shared" ref="AV6:BD6" si="6">IF(AV7="",NA(),AV7)</f>
        <v>-</v>
      </c>
      <c r="AW6" s="35">
        <f t="shared" si="6"/>
        <v>84.4</v>
      </c>
      <c r="AX6" s="35">
        <f t="shared" si="6"/>
        <v>110.49</v>
      </c>
      <c r="AY6" s="35">
        <f t="shared" si="6"/>
        <v>144.12</v>
      </c>
      <c r="AZ6" s="35" t="str">
        <f t="shared" si="6"/>
        <v>-</v>
      </c>
      <c r="BA6" s="35" t="str">
        <f t="shared" si="6"/>
        <v>-</v>
      </c>
      <c r="BB6" s="35">
        <f t="shared" si="6"/>
        <v>29.45</v>
      </c>
      <c r="BC6" s="35">
        <f t="shared" si="6"/>
        <v>31.84</v>
      </c>
      <c r="BD6" s="35">
        <f t="shared" si="6"/>
        <v>29.91</v>
      </c>
      <c r="BE6" s="34" t="str">
        <f>IF(BE7="","",IF(BE7="-","【-】","【"&amp;SUBSTITUTE(TEXT(BE7,"#,##0.00"),"-","△")&amp;"】"))</f>
        <v>【32.86】</v>
      </c>
      <c r="BF6" s="35" t="str">
        <f>IF(BF7="",NA(),BF7)</f>
        <v>-</v>
      </c>
      <c r="BG6" s="35" t="str">
        <f t="shared" ref="BG6:BO6" si="7">IF(BG7="",NA(),BG7)</f>
        <v>-</v>
      </c>
      <c r="BH6" s="35">
        <f t="shared" si="7"/>
        <v>358.75</v>
      </c>
      <c r="BI6" s="35">
        <f t="shared" si="7"/>
        <v>361.77</v>
      </c>
      <c r="BJ6" s="35">
        <f t="shared" si="7"/>
        <v>351.91</v>
      </c>
      <c r="BK6" s="35" t="str">
        <f t="shared" si="7"/>
        <v>-</v>
      </c>
      <c r="BL6" s="35" t="str">
        <f t="shared" si="7"/>
        <v>-</v>
      </c>
      <c r="BM6" s="35">
        <f t="shared" si="7"/>
        <v>1081.8</v>
      </c>
      <c r="BN6" s="35">
        <f t="shared" si="7"/>
        <v>974.93</v>
      </c>
      <c r="BO6" s="35">
        <f t="shared" si="7"/>
        <v>855.8</v>
      </c>
      <c r="BP6" s="34" t="str">
        <f>IF(BP7="","",IF(BP7="-","【-】","【"&amp;SUBSTITUTE(TEXT(BP7,"#,##0.00"),"-","△")&amp;"】"))</f>
        <v>【814.89】</v>
      </c>
      <c r="BQ6" s="35" t="str">
        <f>IF(BQ7="",NA(),BQ7)</f>
        <v>-</v>
      </c>
      <c r="BR6" s="35" t="str">
        <f t="shared" ref="BR6:BZ6" si="8">IF(BR7="",NA(),BR7)</f>
        <v>-</v>
      </c>
      <c r="BS6" s="35">
        <f t="shared" si="8"/>
        <v>70.12</v>
      </c>
      <c r="BT6" s="35">
        <f t="shared" si="8"/>
        <v>75.150000000000006</v>
      </c>
      <c r="BU6" s="35">
        <f t="shared" si="8"/>
        <v>66.22</v>
      </c>
      <c r="BV6" s="35" t="str">
        <f t="shared" si="8"/>
        <v>-</v>
      </c>
      <c r="BW6" s="35" t="str">
        <f t="shared" si="8"/>
        <v>-</v>
      </c>
      <c r="BX6" s="35">
        <f t="shared" si="8"/>
        <v>52.19</v>
      </c>
      <c r="BY6" s="35">
        <f t="shared" si="8"/>
        <v>55.32</v>
      </c>
      <c r="BZ6" s="35">
        <f t="shared" si="8"/>
        <v>59.8</v>
      </c>
      <c r="CA6" s="34" t="str">
        <f>IF(CA7="","",IF(CA7="-","【-】","【"&amp;SUBSTITUTE(TEXT(CA7,"#,##0.00"),"-","△")&amp;"】"))</f>
        <v>【60.64】</v>
      </c>
      <c r="CB6" s="35" t="str">
        <f>IF(CB7="",NA(),CB7)</f>
        <v>-</v>
      </c>
      <c r="CC6" s="35" t="str">
        <f t="shared" ref="CC6:CK6" si="9">IF(CC7="",NA(),CC7)</f>
        <v>-</v>
      </c>
      <c r="CD6" s="35">
        <f t="shared" si="9"/>
        <v>258.37</v>
      </c>
      <c r="CE6" s="35">
        <f t="shared" si="9"/>
        <v>241.5</v>
      </c>
      <c r="CF6" s="35">
        <f t="shared" si="9"/>
        <v>274.89</v>
      </c>
      <c r="CG6" s="35" t="str">
        <f t="shared" si="9"/>
        <v>-</v>
      </c>
      <c r="CH6" s="35" t="str">
        <f t="shared" si="9"/>
        <v>-</v>
      </c>
      <c r="CI6" s="35">
        <f t="shared" si="9"/>
        <v>296.14</v>
      </c>
      <c r="CJ6" s="35">
        <f t="shared" si="9"/>
        <v>283.17</v>
      </c>
      <c r="CK6" s="35">
        <f t="shared" si="9"/>
        <v>263.76</v>
      </c>
      <c r="CL6" s="34" t="str">
        <f>IF(CL7="","",IF(CL7="-","【-】","【"&amp;SUBSTITUTE(TEXT(CL7,"#,##0.00"),"-","△")&amp;"】"))</f>
        <v>【255.52】</v>
      </c>
      <c r="CM6" s="35" t="str">
        <f>IF(CM7="",NA(),CM7)</f>
        <v>-</v>
      </c>
      <c r="CN6" s="35" t="str">
        <f t="shared" ref="CN6:CV6" si="10">IF(CN7="",NA(),CN7)</f>
        <v>-</v>
      </c>
      <c r="CO6" s="35">
        <f t="shared" si="10"/>
        <v>60</v>
      </c>
      <c r="CP6" s="35">
        <f t="shared" si="10"/>
        <v>58.67</v>
      </c>
      <c r="CQ6" s="35">
        <f t="shared" si="10"/>
        <v>56</v>
      </c>
      <c r="CR6" s="35" t="str">
        <f t="shared" si="10"/>
        <v>-</v>
      </c>
      <c r="CS6" s="35" t="str">
        <f t="shared" si="10"/>
        <v>-</v>
      </c>
      <c r="CT6" s="35">
        <f t="shared" si="10"/>
        <v>52.31</v>
      </c>
      <c r="CU6" s="35">
        <f t="shared" si="10"/>
        <v>60.65</v>
      </c>
      <c r="CV6" s="35">
        <f t="shared" si="10"/>
        <v>51.75</v>
      </c>
      <c r="CW6" s="34" t="str">
        <f>IF(CW7="","",IF(CW7="-","【-】","【"&amp;SUBSTITUTE(TEXT(CW7,"#,##0.00"),"-","△")&amp;"】"))</f>
        <v>【52.49】</v>
      </c>
      <c r="CX6" s="35" t="str">
        <f>IF(CX7="",NA(),CX7)</f>
        <v>-</v>
      </c>
      <c r="CY6" s="35" t="str">
        <f t="shared" ref="CY6:DG6" si="11">IF(CY7="",NA(),CY7)</f>
        <v>-</v>
      </c>
      <c r="CZ6" s="35">
        <f t="shared" si="11"/>
        <v>97.46</v>
      </c>
      <c r="DA6" s="35">
        <f t="shared" si="11"/>
        <v>97.68</v>
      </c>
      <c r="DB6" s="35">
        <f t="shared" si="11"/>
        <v>97.71</v>
      </c>
      <c r="DC6" s="35" t="str">
        <f t="shared" si="11"/>
        <v>-</v>
      </c>
      <c r="DD6" s="35" t="str">
        <f t="shared" si="11"/>
        <v>-</v>
      </c>
      <c r="DE6" s="35">
        <f t="shared" si="11"/>
        <v>84.32</v>
      </c>
      <c r="DF6" s="35">
        <f t="shared" si="11"/>
        <v>84.58</v>
      </c>
      <c r="DG6" s="35">
        <f t="shared" si="11"/>
        <v>84.84</v>
      </c>
      <c r="DH6" s="34" t="str">
        <f>IF(DH7="","",IF(DH7="-","【-】","【"&amp;SUBSTITUTE(TEXT(DH7,"#,##0.00"),"-","△")&amp;"】"))</f>
        <v>【85.49】</v>
      </c>
      <c r="DI6" s="35" t="str">
        <f>IF(DI7="",NA(),DI7)</f>
        <v>-</v>
      </c>
      <c r="DJ6" s="35" t="str">
        <f t="shared" ref="DJ6:DR6" si="12">IF(DJ7="",NA(),DJ7)</f>
        <v>-</v>
      </c>
      <c r="DK6" s="35">
        <f t="shared" si="12"/>
        <v>4.4000000000000004</v>
      </c>
      <c r="DL6" s="35">
        <f t="shared" si="12"/>
        <v>8.57</v>
      </c>
      <c r="DM6" s="35">
        <f t="shared" si="12"/>
        <v>12.74</v>
      </c>
      <c r="DN6" s="35" t="str">
        <f t="shared" si="12"/>
        <v>-</v>
      </c>
      <c r="DO6" s="35" t="str">
        <f t="shared" si="12"/>
        <v>-</v>
      </c>
      <c r="DP6" s="35">
        <f t="shared" si="12"/>
        <v>22.41</v>
      </c>
      <c r="DQ6" s="35">
        <f t="shared" si="12"/>
        <v>22.9</v>
      </c>
      <c r="DR6" s="35">
        <f t="shared" si="12"/>
        <v>24.87</v>
      </c>
      <c r="DS6" s="34" t="str">
        <f>IF(DS7="","",IF(DS7="-","【-】","【"&amp;SUBSTITUTE(TEXT(DS7,"#,##0.00"),"-","△")&amp;"】"))</f>
        <v>【24.07】</v>
      </c>
      <c r="DT6" s="35" t="str">
        <f>IF(DT7="",NA(),DT7)</f>
        <v>-</v>
      </c>
      <c r="DU6" s="35" t="str">
        <f t="shared" ref="DU6:EC6" si="13">IF(DU7="",NA(),DU7)</f>
        <v>-</v>
      </c>
      <c r="DV6" s="34">
        <f t="shared" si="13"/>
        <v>0</v>
      </c>
      <c r="DW6" s="34">
        <f t="shared" si="13"/>
        <v>0</v>
      </c>
      <c r="DX6" s="34">
        <f t="shared" si="13"/>
        <v>0</v>
      </c>
      <c r="DY6" s="35" t="str">
        <f t="shared" si="13"/>
        <v>-</v>
      </c>
      <c r="DZ6" s="35" t="str">
        <f t="shared" si="13"/>
        <v>-</v>
      </c>
      <c r="EA6" s="34">
        <f t="shared" si="13"/>
        <v>0</v>
      </c>
      <c r="EB6" s="34">
        <f t="shared" si="13"/>
        <v>0</v>
      </c>
      <c r="EC6" s="34">
        <f t="shared" si="13"/>
        <v>0</v>
      </c>
      <c r="ED6" s="34" t="str">
        <f>IF(ED7="","",IF(ED7="-","【-】","【"&amp;SUBSTITUTE(TEXT(ED7,"#,##0.00"),"-","△")&amp;"】"))</f>
        <v>【0.00】</v>
      </c>
      <c r="EE6" s="35" t="str">
        <f>IF(EE7="",NA(),EE7)</f>
        <v>-</v>
      </c>
      <c r="EF6" s="35" t="str">
        <f t="shared" ref="EF6:EN6" si="14">IF(EF7="",NA(),EF7)</f>
        <v>-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 t="str">
        <f t="shared" si="14"/>
        <v>-</v>
      </c>
      <c r="EK6" s="35" t="str">
        <f t="shared" si="14"/>
        <v>-</v>
      </c>
      <c r="EL6" s="35">
        <f t="shared" si="14"/>
        <v>0.01</v>
      </c>
      <c r="EM6" s="35">
        <f t="shared" si="14"/>
        <v>2.0499999999999998</v>
      </c>
      <c r="EN6" s="35">
        <f t="shared" si="14"/>
        <v>0.01</v>
      </c>
      <c r="EO6" s="34" t="str">
        <f>IF(EO7="","",IF(EO7="-","【-】","【"&amp;SUBSTITUTE(TEXT(EO7,"#,##0.00"),"-","△")&amp;"】"))</f>
        <v>【0.11】</v>
      </c>
    </row>
    <row r="7" spans="1:148" s="36" customFormat="1" x14ac:dyDescent="0.15">
      <c r="A7" s="28"/>
      <c r="B7" s="37">
        <v>2017</v>
      </c>
      <c r="C7" s="37">
        <v>16365</v>
      </c>
      <c r="D7" s="37">
        <v>46</v>
      </c>
      <c r="E7" s="37">
        <v>17</v>
      </c>
      <c r="F7" s="37">
        <v>5</v>
      </c>
      <c r="G7" s="37">
        <v>0</v>
      </c>
      <c r="H7" s="37" t="s">
        <v>108</v>
      </c>
      <c r="I7" s="37" t="s">
        <v>109</v>
      </c>
      <c r="J7" s="37" t="s">
        <v>110</v>
      </c>
      <c r="K7" s="37" t="s">
        <v>111</v>
      </c>
      <c r="L7" s="37" t="s">
        <v>112</v>
      </c>
      <c r="M7" s="37" t="s">
        <v>113</v>
      </c>
      <c r="N7" s="38" t="s">
        <v>114</v>
      </c>
      <c r="O7" s="38">
        <v>78.19</v>
      </c>
      <c r="P7" s="38">
        <v>17.86</v>
      </c>
      <c r="Q7" s="38">
        <v>77.459999999999994</v>
      </c>
      <c r="R7" s="38">
        <v>3800</v>
      </c>
      <c r="S7" s="38">
        <v>9597</v>
      </c>
      <c r="T7" s="38">
        <v>402.25</v>
      </c>
      <c r="U7" s="38">
        <v>23.86</v>
      </c>
      <c r="V7" s="38">
        <v>1702</v>
      </c>
      <c r="W7" s="38">
        <v>0.84</v>
      </c>
      <c r="X7" s="38">
        <v>2026.19</v>
      </c>
      <c r="Y7" s="38" t="s">
        <v>114</v>
      </c>
      <c r="Z7" s="38" t="s">
        <v>114</v>
      </c>
      <c r="AA7" s="38">
        <v>104.24</v>
      </c>
      <c r="AB7" s="38">
        <v>97.7</v>
      </c>
      <c r="AC7" s="38">
        <v>92.61</v>
      </c>
      <c r="AD7" s="38" t="s">
        <v>114</v>
      </c>
      <c r="AE7" s="38" t="s">
        <v>114</v>
      </c>
      <c r="AF7" s="38">
        <v>99.64</v>
      </c>
      <c r="AG7" s="38">
        <v>99.66</v>
      </c>
      <c r="AH7" s="38">
        <v>100.95</v>
      </c>
      <c r="AI7" s="38">
        <v>100.96</v>
      </c>
      <c r="AJ7" s="38" t="s">
        <v>114</v>
      </c>
      <c r="AK7" s="38" t="s">
        <v>114</v>
      </c>
      <c r="AL7" s="38">
        <v>0</v>
      </c>
      <c r="AM7" s="38">
        <v>0</v>
      </c>
      <c r="AN7" s="38">
        <v>19.25</v>
      </c>
      <c r="AO7" s="38" t="s">
        <v>114</v>
      </c>
      <c r="AP7" s="38" t="s">
        <v>114</v>
      </c>
      <c r="AQ7" s="38">
        <v>214.61</v>
      </c>
      <c r="AR7" s="38">
        <v>225.39</v>
      </c>
      <c r="AS7" s="38">
        <v>224.04</v>
      </c>
      <c r="AT7" s="38">
        <v>198.51</v>
      </c>
      <c r="AU7" s="38" t="s">
        <v>114</v>
      </c>
      <c r="AV7" s="38" t="s">
        <v>114</v>
      </c>
      <c r="AW7" s="38">
        <v>84.4</v>
      </c>
      <c r="AX7" s="38">
        <v>110.49</v>
      </c>
      <c r="AY7" s="38">
        <v>144.12</v>
      </c>
      <c r="AZ7" s="38" t="s">
        <v>114</v>
      </c>
      <c r="BA7" s="38" t="s">
        <v>114</v>
      </c>
      <c r="BB7" s="38">
        <v>29.45</v>
      </c>
      <c r="BC7" s="38">
        <v>31.84</v>
      </c>
      <c r="BD7" s="38">
        <v>29.91</v>
      </c>
      <c r="BE7" s="38">
        <v>32.86</v>
      </c>
      <c r="BF7" s="38" t="s">
        <v>114</v>
      </c>
      <c r="BG7" s="38" t="s">
        <v>114</v>
      </c>
      <c r="BH7" s="38">
        <v>358.75</v>
      </c>
      <c r="BI7" s="38">
        <v>361.77</v>
      </c>
      <c r="BJ7" s="38">
        <v>351.91</v>
      </c>
      <c r="BK7" s="38" t="s">
        <v>114</v>
      </c>
      <c r="BL7" s="38" t="s">
        <v>114</v>
      </c>
      <c r="BM7" s="38">
        <v>1081.8</v>
      </c>
      <c r="BN7" s="38">
        <v>974.93</v>
      </c>
      <c r="BO7" s="38">
        <v>855.8</v>
      </c>
      <c r="BP7" s="38">
        <v>814.89</v>
      </c>
      <c r="BQ7" s="38" t="s">
        <v>114</v>
      </c>
      <c r="BR7" s="38" t="s">
        <v>114</v>
      </c>
      <c r="BS7" s="38">
        <v>70.12</v>
      </c>
      <c r="BT7" s="38">
        <v>75.150000000000006</v>
      </c>
      <c r="BU7" s="38">
        <v>66.22</v>
      </c>
      <c r="BV7" s="38" t="s">
        <v>114</v>
      </c>
      <c r="BW7" s="38" t="s">
        <v>114</v>
      </c>
      <c r="BX7" s="38">
        <v>52.19</v>
      </c>
      <c r="BY7" s="38">
        <v>55.32</v>
      </c>
      <c r="BZ7" s="38">
        <v>59.8</v>
      </c>
      <c r="CA7" s="38">
        <v>60.64</v>
      </c>
      <c r="CB7" s="38" t="s">
        <v>114</v>
      </c>
      <c r="CC7" s="38" t="s">
        <v>114</v>
      </c>
      <c r="CD7" s="38">
        <v>258.37</v>
      </c>
      <c r="CE7" s="38">
        <v>241.5</v>
      </c>
      <c r="CF7" s="38">
        <v>274.89</v>
      </c>
      <c r="CG7" s="38" t="s">
        <v>114</v>
      </c>
      <c r="CH7" s="38" t="s">
        <v>114</v>
      </c>
      <c r="CI7" s="38">
        <v>296.14</v>
      </c>
      <c r="CJ7" s="38">
        <v>283.17</v>
      </c>
      <c r="CK7" s="38">
        <v>263.76</v>
      </c>
      <c r="CL7" s="38">
        <v>255.52</v>
      </c>
      <c r="CM7" s="38" t="s">
        <v>114</v>
      </c>
      <c r="CN7" s="38" t="s">
        <v>114</v>
      </c>
      <c r="CO7" s="38">
        <v>60</v>
      </c>
      <c r="CP7" s="38">
        <v>58.67</v>
      </c>
      <c r="CQ7" s="38">
        <v>56</v>
      </c>
      <c r="CR7" s="38" t="s">
        <v>114</v>
      </c>
      <c r="CS7" s="38" t="s">
        <v>114</v>
      </c>
      <c r="CT7" s="38">
        <v>52.31</v>
      </c>
      <c r="CU7" s="38">
        <v>60.65</v>
      </c>
      <c r="CV7" s="38">
        <v>51.75</v>
      </c>
      <c r="CW7" s="38">
        <v>52.49</v>
      </c>
      <c r="CX7" s="38" t="s">
        <v>114</v>
      </c>
      <c r="CY7" s="38" t="s">
        <v>114</v>
      </c>
      <c r="CZ7" s="38">
        <v>97.46</v>
      </c>
      <c r="DA7" s="38">
        <v>97.68</v>
      </c>
      <c r="DB7" s="38">
        <v>97.71</v>
      </c>
      <c r="DC7" s="38" t="s">
        <v>114</v>
      </c>
      <c r="DD7" s="38" t="s">
        <v>114</v>
      </c>
      <c r="DE7" s="38">
        <v>84.32</v>
      </c>
      <c r="DF7" s="38">
        <v>84.58</v>
      </c>
      <c r="DG7" s="38">
        <v>84.84</v>
      </c>
      <c r="DH7" s="38">
        <v>85.49</v>
      </c>
      <c r="DI7" s="38" t="s">
        <v>114</v>
      </c>
      <c r="DJ7" s="38" t="s">
        <v>114</v>
      </c>
      <c r="DK7" s="38">
        <v>4.4000000000000004</v>
      </c>
      <c r="DL7" s="38">
        <v>8.57</v>
      </c>
      <c r="DM7" s="38">
        <v>12.74</v>
      </c>
      <c r="DN7" s="38" t="s">
        <v>114</v>
      </c>
      <c r="DO7" s="38" t="s">
        <v>114</v>
      </c>
      <c r="DP7" s="38">
        <v>22.41</v>
      </c>
      <c r="DQ7" s="38">
        <v>22.9</v>
      </c>
      <c r="DR7" s="38">
        <v>24.87</v>
      </c>
      <c r="DS7" s="38">
        <v>24.07</v>
      </c>
      <c r="DT7" s="38" t="s">
        <v>114</v>
      </c>
      <c r="DU7" s="38" t="s">
        <v>114</v>
      </c>
      <c r="DV7" s="38">
        <v>0</v>
      </c>
      <c r="DW7" s="38">
        <v>0</v>
      </c>
      <c r="DX7" s="38">
        <v>0</v>
      </c>
      <c r="DY7" s="38" t="s">
        <v>114</v>
      </c>
      <c r="DZ7" s="38" t="s">
        <v>114</v>
      </c>
      <c r="EA7" s="38">
        <v>0</v>
      </c>
      <c r="EB7" s="38">
        <v>0</v>
      </c>
      <c r="EC7" s="38">
        <v>0</v>
      </c>
      <c r="ED7" s="38">
        <v>0</v>
      </c>
      <c r="EE7" s="38" t="s">
        <v>114</v>
      </c>
      <c r="EF7" s="38" t="s">
        <v>114</v>
      </c>
      <c r="EG7" s="38">
        <v>0</v>
      </c>
      <c r="EH7" s="38">
        <v>0</v>
      </c>
      <c r="EI7" s="38">
        <v>0</v>
      </c>
      <c r="EJ7" s="38" t="s">
        <v>114</v>
      </c>
      <c r="EK7" s="38" t="s">
        <v>114</v>
      </c>
      <c r="EL7" s="38">
        <v>0.01</v>
      </c>
      <c r="EM7" s="38">
        <v>2.0499999999999998</v>
      </c>
      <c r="EN7" s="38">
        <v>0.01</v>
      </c>
      <c r="EO7" s="38">
        <v>0.11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115</v>
      </c>
      <c r="C9" s="40" t="s">
        <v>116</v>
      </c>
      <c r="D9" s="40" t="s">
        <v>117</v>
      </c>
      <c r="E9" s="40" t="s">
        <v>118</v>
      </c>
      <c r="F9" s="40" t="s">
        <v>119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58</v>
      </c>
      <c r="B10" s="41">
        <f>DATEVALUE($B$6-4&amp;"年1月1日")</f>
        <v>41275</v>
      </c>
      <c r="C10" s="41">
        <f>DATEVALUE($B$6-3&amp;"年1月1日")</f>
        <v>41640</v>
      </c>
      <c r="D10" s="41">
        <f>DATEVALUE($B$6-2&amp;"年1月1日")</f>
        <v>42005</v>
      </c>
      <c r="E10" s="41">
        <f>DATEVALUE($B$6-1&amp;"年1月1日")</f>
        <v>42370</v>
      </c>
      <c r="F10" s="41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2019-01-16T08:20:25Z</cp:lastPrinted>
  <dcterms:created xsi:type="dcterms:W3CDTF">2018-12-03T08:54:33Z</dcterms:created>
  <dcterms:modified xsi:type="dcterms:W3CDTF">2019-01-16T08:20:28Z</dcterms:modified>
  <cp:category/>
</cp:coreProperties>
</file>